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rg.nickl\Downloads\"/>
    </mc:Choice>
  </mc:AlternateContent>
  <bookViews>
    <workbookView xWindow="240" yWindow="30" windowWidth="18780" windowHeight="9090"/>
  </bookViews>
  <sheets>
    <sheet name="Noten Verkürzerklassen" sheetId="4" r:id="rId1"/>
  </sheets>
  <calcPr calcId="162913"/>
</workbook>
</file>

<file path=xl/calcChain.xml><?xml version="1.0" encoding="utf-8"?>
<calcChain xmlns="http://schemas.openxmlformats.org/spreadsheetml/2006/main">
  <c r="C1" i="4" l="1"/>
  <c r="C2" i="4"/>
  <c r="A5" i="4"/>
  <c r="K5" i="4"/>
  <c r="L5" i="4" s="1"/>
  <c r="L28" i="4" s="1"/>
  <c r="A6" i="4"/>
  <c r="K6" i="4"/>
  <c r="L6" i="4"/>
  <c r="A7" i="4"/>
  <c r="K7" i="4"/>
  <c r="L7" i="4"/>
  <c r="A8" i="4"/>
  <c r="K8" i="4"/>
  <c r="L8" i="4"/>
  <c r="A9" i="4"/>
  <c r="A10" i="4"/>
  <c r="A11" i="4"/>
  <c r="A12" i="4"/>
  <c r="K12" i="4"/>
  <c r="L12" i="4"/>
  <c r="A13" i="4"/>
  <c r="A14" i="4"/>
  <c r="A15" i="4"/>
  <c r="A16" i="4"/>
  <c r="A17" i="4"/>
  <c r="A18" i="4"/>
  <c r="A19" i="4"/>
  <c r="A20" i="4"/>
  <c r="A21" i="4"/>
  <c r="A22" i="4"/>
  <c r="K22" i="4"/>
  <c r="L22" i="4"/>
  <c r="A23" i="4"/>
  <c r="A24" i="4"/>
  <c r="A25" i="4"/>
  <c r="A26" i="4"/>
  <c r="K26" i="4"/>
  <c r="L26" i="4"/>
  <c r="L29" i="4"/>
</calcChain>
</file>

<file path=xl/sharedStrings.xml><?xml version="1.0" encoding="utf-8"?>
<sst xmlns="http://schemas.openxmlformats.org/spreadsheetml/2006/main" count="20" uniqueCount="15">
  <si>
    <t>Fach</t>
  </si>
  <si>
    <t>Schul- aufgabe</t>
  </si>
  <si>
    <t>Ex</t>
  </si>
  <si>
    <t>mü</t>
  </si>
  <si>
    <t>Gesamt-note</t>
  </si>
  <si>
    <t>Zeugnis-note</t>
  </si>
  <si>
    <t>Schnitt aller Zeugnisnoten:</t>
  </si>
  <si>
    <t>Stand: 29.08.2007</t>
  </si>
  <si>
    <t>Schnitt der Prüfungsfächer:</t>
  </si>
  <si>
    <t>Name:</t>
  </si>
  <si>
    <t>Klasse:</t>
  </si>
  <si>
    <t>haben, ein. Die Zeugnisnoten werden automatisch berechnet.</t>
  </si>
  <si>
    <t>Sie müssen zunächst Name und Klasse eingeben.</t>
  </si>
  <si>
    <t>Geben Sie dann einfach die Noten der Lernfelder, die Sie in diesem Schuljahr</t>
  </si>
  <si>
    <t>U.Wimmer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</si>
</sst>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0.0"/>
    <numFmt numFmtId="166" formatCode="dd/mm/yy"/>
    <numFmt numFmtId="170" formatCode="[h]:mm"/>
  </numFmts>
  <fonts count="1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2"/>
      <color indexed="5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Fill="1" applyBorder="1" applyProtection="1"/>
    <xf numFmtId="0" fontId="4" fillId="0" borderId="0" xfId="0" applyFont="1" applyBorder="1" applyProtection="1"/>
    <xf numFmtId="0" fontId="2" fillId="0" borderId="0" xfId="0" applyNumberFormat="1" applyFont="1" applyBorder="1" applyAlignment="1" applyProtection="1">
      <alignment horizontal="center" vertical="center"/>
    </xf>
    <xf numFmtId="170" fontId="2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0" fontId="6" fillId="0" borderId="1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0" fillId="0" borderId="0" xfId="0" applyProtection="1"/>
    <xf numFmtId="0" fontId="7" fillId="0" borderId="5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2" fontId="7" fillId="0" borderId="8" xfId="0" applyNumberFormat="1" applyFont="1" applyBorder="1" applyAlignment="1" applyProtection="1">
      <alignment horizontal="center"/>
    </xf>
    <xf numFmtId="1" fontId="7" fillId="0" borderId="8" xfId="0" applyNumberFormat="1" applyFont="1" applyBorder="1" applyAlignment="1" applyProtection="1">
      <alignment horizontal="center"/>
    </xf>
    <xf numFmtId="0" fontId="7" fillId="0" borderId="9" xfId="0" applyFont="1" applyFill="1" applyBorder="1" applyProtection="1"/>
    <xf numFmtId="0" fontId="7" fillId="0" borderId="10" xfId="0" applyFont="1" applyFill="1" applyBorder="1" applyProtection="1"/>
    <xf numFmtId="2" fontId="7" fillId="0" borderId="5" xfId="0" applyNumberFormat="1" applyFont="1" applyBorder="1" applyAlignment="1" applyProtection="1">
      <alignment horizontal="center"/>
    </xf>
    <xf numFmtId="0" fontId="7" fillId="0" borderId="11" xfId="0" applyFont="1" applyFill="1" applyBorder="1" applyProtection="1"/>
    <xf numFmtId="0" fontId="7" fillId="0" borderId="12" xfId="0" applyFont="1" applyFill="1" applyBorder="1" applyProtection="1"/>
    <xf numFmtId="0" fontId="7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Protection="1"/>
    <xf numFmtId="0" fontId="8" fillId="2" borderId="10" xfId="0" applyFont="1" applyFill="1" applyBorder="1" applyProtection="1"/>
    <xf numFmtId="0" fontId="7" fillId="2" borderId="8" xfId="0" applyNumberFormat="1" applyFont="1" applyFill="1" applyBorder="1" applyAlignment="1" applyProtection="1">
      <alignment horizontal="center"/>
    </xf>
    <xf numFmtId="0" fontId="6" fillId="2" borderId="16" xfId="0" applyNumberFormat="1" applyFont="1" applyFill="1" applyBorder="1" applyAlignment="1" applyProtection="1">
      <alignment horizontal="center"/>
    </xf>
    <xf numFmtId="0" fontId="6" fillId="2" borderId="17" xfId="0" applyNumberFormat="1" applyFont="1" applyFill="1" applyBorder="1" applyAlignment="1" applyProtection="1">
      <alignment horizontal="center"/>
    </xf>
    <xf numFmtId="0" fontId="6" fillId="2" borderId="18" xfId="0" applyNumberFormat="1" applyFont="1" applyFill="1" applyBorder="1" applyAlignment="1" applyProtection="1">
      <alignment horizontal="center"/>
    </xf>
    <xf numFmtId="0" fontId="2" fillId="0" borderId="10" xfId="0" applyFont="1" applyFill="1" applyBorder="1" applyProtection="1"/>
    <xf numFmtId="1" fontId="7" fillId="0" borderId="5" xfId="0" applyNumberFormat="1" applyFont="1" applyBorder="1" applyAlignment="1" applyProtection="1">
      <alignment horizontal="center"/>
    </xf>
    <xf numFmtId="0" fontId="2" fillId="0" borderId="11" xfId="0" applyFont="1" applyFill="1" applyBorder="1" applyProtection="1"/>
    <xf numFmtId="0" fontId="2" fillId="0" borderId="12" xfId="0" applyFont="1" applyFill="1" applyBorder="1" applyProtection="1"/>
    <xf numFmtId="0" fontId="7" fillId="2" borderId="10" xfId="0" applyFont="1" applyFill="1" applyBorder="1" applyProtection="1"/>
    <xf numFmtId="0" fontId="2" fillId="0" borderId="9" xfId="0" applyFont="1" applyFill="1" applyBorder="1" applyProtection="1"/>
    <xf numFmtId="0" fontId="7" fillId="0" borderId="10" xfId="0" applyFont="1" applyFill="1" applyBorder="1" applyAlignment="1" applyProtection="1">
      <alignment wrapText="1"/>
    </xf>
    <xf numFmtId="2" fontId="7" fillId="0" borderId="23" xfId="0" applyNumberFormat="1" applyFont="1" applyBorder="1" applyAlignment="1" applyProtection="1">
      <alignment horizontal="center"/>
    </xf>
    <xf numFmtId="1" fontId="7" fillId="0" borderId="23" xfId="0" applyNumberFormat="1" applyFont="1" applyBorder="1" applyAlignment="1" applyProtection="1">
      <alignment horizontal="center"/>
    </xf>
    <xf numFmtId="0" fontId="0" fillId="0" borderId="0" xfId="0" applyFill="1" applyProtection="1"/>
    <xf numFmtId="0" fontId="9" fillId="0" borderId="0" xfId="0" applyFont="1" applyProtection="1"/>
    <xf numFmtId="165" fontId="9" fillId="0" borderId="0" xfId="0" applyNumberFormat="1" applyFont="1" applyAlignment="1" applyProtection="1">
      <alignment horizontal="center"/>
    </xf>
    <xf numFmtId="0" fontId="0" fillId="0" borderId="0" xfId="0" applyFill="1" applyAlignment="1" applyProtection="1">
      <alignment horizontal="right"/>
    </xf>
    <xf numFmtId="14" fontId="0" fillId="0" borderId="0" xfId="0" applyNumberFormat="1" applyFill="1" applyAlignment="1" applyProtection="1">
      <alignment horizontal="left"/>
    </xf>
    <xf numFmtId="0" fontId="6" fillId="0" borderId="24" xfId="0" applyNumberFormat="1" applyFont="1" applyFill="1" applyBorder="1" applyAlignment="1" applyProtection="1">
      <alignment horizontal="center"/>
      <protection locked="0"/>
    </xf>
    <xf numFmtId="0" fontId="6" fillId="0" borderId="25" xfId="0" applyNumberFormat="1" applyFont="1" applyFill="1" applyBorder="1" applyAlignment="1" applyProtection="1">
      <alignment horizontal="center"/>
      <protection locked="0"/>
    </xf>
    <xf numFmtId="0" fontId="7" fillId="0" borderId="5" xfId="0" applyNumberFormat="1" applyFont="1" applyFill="1" applyBorder="1" applyAlignment="1" applyProtection="1">
      <alignment horizontal="center" wrapText="1"/>
      <protection locked="0"/>
    </xf>
    <xf numFmtId="0" fontId="7" fillId="0" borderId="23" xfId="0" applyNumberFormat="1" applyFont="1" applyFill="1" applyBorder="1" applyAlignment="1" applyProtection="1">
      <alignment horizontal="center"/>
      <protection locked="0"/>
    </xf>
    <xf numFmtId="0" fontId="6" fillId="0" borderId="26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70" fontId="2" fillId="3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166" fontId="7" fillId="0" borderId="0" xfId="0" applyNumberFormat="1" applyFont="1" applyFill="1" applyBorder="1" applyAlignment="1" applyProtection="1">
      <alignment horizontal="left" vertical="center" wrapText="1"/>
    </xf>
    <xf numFmtId="166" fontId="1" fillId="0" borderId="0" xfId="0" applyNumberFormat="1" applyFont="1" applyFill="1" applyBorder="1" applyAlignment="1" applyProtection="1">
      <alignment horizontal="left" vertical="center" wrapText="1"/>
    </xf>
    <xf numFmtId="166" fontId="1" fillId="0" borderId="0" xfId="0" applyNumberFormat="1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vertical="center"/>
    </xf>
    <xf numFmtId="166" fontId="14" fillId="0" borderId="0" xfId="0" applyNumberFormat="1" applyFont="1" applyFill="1" applyBorder="1" applyAlignment="1" applyProtection="1">
      <alignment horizontal="center" vertical="center" wrapText="1"/>
    </xf>
    <xf numFmtId="0" fontId="13" fillId="2" borderId="27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vertical="top" wrapText="1"/>
    </xf>
    <xf numFmtId="166" fontId="1" fillId="0" borderId="0" xfId="0" applyNumberFormat="1" applyFont="1" applyFill="1" applyBorder="1" applyAlignment="1" applyProtection="1">
      <alignment horizontal="center" vertical="center" wrapText="1"/>
    </xf>
    <xf numFmtId="166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wrapText="1"/>
    </xf>
    <xf numFmtId="2" fontId="7" fillId="0" borderId="5" xfId="0" applyNumberFormat="1" applyFont="1" applyBorder="1" applyAlignment="1" applyProtection="1">
      <alignment horizontal="center" vertical="center"/>
    </xf>
    <xf numFmtId="1" fontId="7" fillId="0" borderId="19" xfId="0" applyNumberFormat="1" applyFont="1" applyBorder="1" applyAlignment="1" applyProtection="1">
      <alignment horizontal="center"/>
    </xf>
    <xf numFmtId="1" fontId="7" fillId="0" borderId="20" xfId="0" applyNumberFormat="1" applyFont="1" applyBorder="1" applyAlignment="1" applyProtection="1">
      <alignment horizontal="center"/>
    </xf>
    <xf numFmtId="1" fontId="7" fillId="0" borderId="8" xfId="0" applyNumberFormat="1" applyFont="1" applyBorder="1" applyAlignment="1" applyProtection="1">
      <alignment horizontal="center"/>
    </xf>
    <xf numFmtId="166" fontId="14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top" wrapText="1"/>
    </xf>
    <xf numFmtId="170" fontId="10" fillId="0" borderId="0" xfId="0" applyNumberFormat="1" applyFont="1" applyFill="1" applyBorder="1" applyAlignment="1" applyProtection="1">
      <alignment horizontal="center" vertical="top" wrapText="1"/>
    </xf>
    <xf numFmtId="170" fontId="11" fillId="0" borderId="0" xfId="0" applyNumberFormat="1" applyFont="1" applyFill="1" applyBorder="1" applyAlignment="1" applyProtection="1">
      <alignment horizontal="center" vertical="top" wrapText="1"/>
    </xf>
    <xf numFmtId="166" fontId="1" fillId="0" borderId="0" xfId="0" applyNumberFormat="1" applyFont="1" applyFill="1" applyBorder="1" applyAlignment="1" applyProtection="1">
      <alignment horizontal="right" vertical="top" wrapText="1"/>
    </xf>
    <xf numFmtId="166" fontId="14" fillId="0" borderId="0" xfId="0" applyNumberFormat="1" applyFont="1" applyFill="1" applyBorder="1" applyAlignment="1" applyProtection="1">
      <alignment horizontal="left" wrapText="1"/>
    </xf>
    <xf numFmtId="1" fontId="7" fillId="0" borderId="5" xfId="0" applyNumberFormat="1" applyFont="1" applyBorder="1" applyAlignment="1" applyProtection="1">
      <alignment horizontal="center"/>
    </xf>
    <xf numFmtId="0" fontId="7" fillId="2" borderId="9" xfId="0" applyFont="1" applyFill="1" applyBorder="1" applyAlignment="1" applyProtection="1">
      <alignment wrapText="1"/>
    </xf>
    <xf numFmtId="0" fontId="7" fillId="2" borderId="10" xfId="0" applyFont="1" applyFill="1" applyBorder="1" applyAlignment="1" applyProtection="1">
      <alignment wrapText="1"/>
    </xf>
    <xf numFmtId="0" fontId="7" fillId="0" borderId="21" xfId="0" applyFont="1" applyFill="1" applyBorder="1" applyAlignment="1" applyProtection="1">
      <alignment horizontal="left"/>
    </xf>
    <xf numFmtId="0" fontId="7" fillId="0" borderId="22" xfId="0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</cellXfs>
  <cellStyles count="1">
    <cellStyle name="Standard" xfId="0" builtinId="0"/>
  </cellStyles>
  <dxfs count="7"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indexed="17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L56"/>
  <sheetViews>
    <sheetView showGridLines="0" tabSelected="1" zoomScaleNormal="100" workbookViewId="0">
      <selection activeCell="N26" sqref="N26"/>
    </sheetView>
  </sheetViews>
  <sheetFormatPr baseColWidth="10" defaultRowHeight="12.75" x14ac:dyDescent="0.2"/>
  <cols>
    <col min="1" max="1" width="27.85546875" style="39" customWidth="1"/>
    <col min="2" max="2" width="22" style="39" customWidth="1"/>
    <col min="3" max="3" width="6.85546875" style="10" customWidth="1"/>
    <col min="4" max="7" width="3.28515625" style="10" bestFit="1" customWidth="1"/>
    <col min="8" max="10" width="3.5703125" style="10" bestFit="1" customWidth="1"/>
    <col min="11" max="11" width="7" style="10" customWidth="1"/>
    <col min="12" max="12" width="7.140625" style="10" customWidth="1"/>
    <col min="13" max="16384" width="11.42578125" style="10"/>
  </cols>
  <sheetData>
    <row r="1" spans="1:12" s="1" customFormat="1" ht="19.5" customHeight="1" x14ac:dyDescent="0.25">
      <c r="A1" s="49" t="s">
        <v>9</v>
      </c>
      <c r="B1" s="62"/>
      <c r="C1" s="50" t="str">
        <f>IF(B1="","Bitte Namen in B1 eingeben","")</f>
        <v>Bitte Namen in B1 eingeben</v>
      </c>
      <c r="D1" s="51"/>
      <c r="E1" s="51"/>
      <c r="F1" s="51"/>
      <c r="G1" s="51"/>
      <c r="H1" s="51"/>
      <c r="I1" s="51"/>
      <c r="J1" s="51"/>
      <c r="K1" s="52"/>
      <c r="L1" s="51"/>
    </row>
    <row r="2" spans="1:12" s="2" customFormat="1" ht="18.75" customHeight="1" x14ac:dyDescent="0.25">
      <c r="A2" s="49" t="s">
        <v>10</v>
      </c>
      <c r="B2" s="62"/>
      <c r="C2" s="50" t="str">
        <f>IF(B2="","Bitte Klasse in B2 eingeben","")</f>
        <v>Bitte Klasse in B2 eingeben</v>
      </c>
      <c r="D2" s="3"/>
      <c r="E2" s="3"/>
      <c r="F2" s="4"/>
      <c r="G2" s="53"/>
      <c r="H2" s="53"/>
      <c r="I2" s="53"/>
      <c r="J2" s="53"/>
      <c r="K2" s="53"/>
      <c r="L2" s="53"/>
    </row>
    <row r="3" spans="1:12" s="5" customFormat="1" ht="27.75" customHeight="1" x14ac:dyDescent="0.2">
      <c r="A3" s="54"/>
      <c r="B3" s="55"/>
      <c r="C3" s="3"/>
      <c r="D3" s="4"/>
      <c r="E3" s="53"/>
      <c r="F3" s="53"/>
      <c r="G3" s="53"/>
      <c r="H3" s="53"/>
      <c r="I3" s="53"/>
      <c r="J3" s="53"/>
      <c r="K3" s="53"/>
      <c r="L3" s="53"/>
    </row>
    <row r="4" spans="1:12" ht="38.25" customHeight="1" thickBot="1" x14ac:dyDescent="0.25">
      <c r="A4" s="6" t="s">
        <v>0</v>
      </c>
      <c r="B4" s="6"/>
      <c r="C4" s="7" t="s">
        <v>1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3</v>
      </c>
      <c r="I4" s="8" t="s">
        <v>3</v>
      </c>
      <c r="J4" s="8" t="s">
        <v>3</v>
      </c>
      <c r="K4" s="9" t="s">
        <v>4</v>
      </c>
      <c r="L4" s="9" t="s">
        <v>5</v>
      </c>
    </row>
    <row r="5" spans="1:12" x14ac:dyDescent="0.2">
      <c r="A5" s="82" t="str">
        <f>IF(OR(B1="",B2=""),"",IF(B2="2NSN40","-----",IF(B2="1NSN40","EDV","Rel./Ethik")))</f>
        <v/>
      </c>
      <c r="B5" s="83"/>
      <c r="C5" s="11"/>
      <c r="D5" s="12"/>
      <c r="E5" s="12"/>
      <c r="F5" s="12"/>
      <c r="G5" s="12"/>
      <c r="H5" s="12"/>
      <c r="I5" s="12"/>
      <c r="J5" s="13"/>
      <c r="K5" s="14" t="str">
        <f>IF(COUNT(C5:J5)=0,"-",(SUM(C5)*2+SUM(D5:J5))/(COUNT(C5)*2+COUNT(D5:J5)))</f>
        <v>-</v>
      </c>
      <c r="L5" s="15" t="str">
        <f>IF(K5="-","-",INT(K5+0.49))</f>
        <v>-</v>
      </c>
    </row>
    <row r="6" spans="1:12" x14ac:dyDescent="0.2">
      <c r="A6" s="16" t="str">
        <f>IF(OR(B1="",B2=""),"",IF(B2="2NSN40","Warenwirtschaft",IF(B2="1NSN40","Buchführung","Deutsch")))</f>
        <v/>
      </c>
      <c r="B6" s="17"/>
      <c r="C6" s="11"/>
      <c r="D6" s="12"/>
      <c r="E6" s="12"/>
      <c r="F6" s="12"/>
      <c r="G6" s="12"/>
      <c r="H6" s="12"/>
      <c r="I6" s="12"/>
      <c r="J6" s="13"/>
      <c r="K6" s="18" t="str">
        <f>IF(COUNT(C6:J6)=0,"-",(SUM(C6)*2+SUM(D6:J6))/(COUNT(C6)*2+COUNT(D6:J6)))</f>
        <v>-</v>
      </c>
      <c r="L6" s="15" t="str">
        <f>IF(K6="-","-",INT(K6+0.49))</f>
        <v>-</v>
      </c>
    </row>
    <row r="7" spans="1:12" x14ac:dyDescent="0.2">
      <c r="A7" s="19" t="str">
        <f>IF(OR(B1="",B2=""),"","Sozialkunde")</f>
        <v/>
      </c>
      <c r="B7" s="20"/>
      <c r="C7" s="21"/>
      <c r="D7" s="22"/>
      <c r="E7" s="22"/>
      <c r="F7" s="22"/>
      <c r="G7" s="22"/>
      <c r="H7" s="22"/>
      <c r="I7" s="22"/>
      <c r="J7" s="23"/>
      <c r="K7" s="18" t="str">
        <f>IF(COUNT(C7:J7)=0,"-",(SUM(C7)*2+SUM(D7:J7))/(COUNT(C7)*2+COUNT(D7:J7)))</f>
        <v>-</v>
      </c>
      <c r="L7" s="15" t="str">
        <f>IF(K7="-","-",INT(K7+0.49))</f>
        <v>-</v>
      </c>
    </row>
    <row r="8" spans="1:12" x14ac:dyDescent="0.2">
      <c r="A8" s="24" t="str">
        <f>IF(OR(B1="",B2=""),"","Kundenorientiertes Verkaufen")</f>
        <v/>
      </c>
      <c r="B8" s="25"/>
      <c r="C8" s="26"/>
      <c r="D8" s="27"/>
      <c r="E8" s="28"/>
      <c r="F8" s="28"/>
      <c r="G8" s="28"/>
      <c r="H8" s="28"/>
      <c r="I8" s="28"/>
      <c r="J8" s="29"/>
      <c r="K8" s="18" t="str">
        <f>IF(COUNT(C9:J11)=0,"-",(SUM(C9:C11)*2+SUM(D9:J11))/(COUNT(C9:C11)*2+COUNT(D9:J11)))</f>
        <v>-</v>
      </c>
      <c r="L8" s="15" t="str">
        <f>IF(K8="-","-",INT(K8+0.49))</f>
        <v>-</v>
      </c>
    </row>
    <row r="9" spans="1:12" x14ac:dyDescent="0.2">
      <c r="A9" s="35" t="str">
        <f>IF(OR(B1="",B2=""),"","     LF 2 - Verkaufsgespräche kundenorientiert führen")</f>
        <v/>
      </c>
      <c r="B9" s="30"/>
      <c r="C9" s="11"/>
      <c r="D9" s="44"/>
      <c r="E9" s="44"/>
      <c r="F9" s="44"/>
      <c r="G9" s="44"/>
      <c r="H9" s="44"/>
      <c r="I9" s="44"/>
      <c r="J9" s="44"/>
      <c r="K9" s="67"/>
      <c r="L9" s="77"/>
    </row>
    <row r="10" spans="1:12" x14ac:dyDescent="0.2">
      <c r="A10" s="35" t="str">
        <f>IF(OR(B1="",B2=""),"","     LF 4 - Waren präsentieren")</f>
        <v/>
      </c>
      <c r="B10" s="30"/>
      <c r="C10" s="11"/>
      <c r="D10" s="44"/>
      <c r="E10" s="44"/>
      <c r="F10" s="44"/>
      <c r="G10" s="44"/>
      <c r="H10" s="44"/>
      <c r="I10" s="44"/>
      <c r="J10" s="44"/>
      <c r="K10" s="67"/>
      <c r="L10" s="77"/>
    </row>
    <row r="11" spans="1:12" x14ac:dyDescent="0.2">
      <c r="A11" s="32" t="str">
        <f>IF(OR(B1="",B2=""),"","     LF 10 - Besondere Verkaufssituationen bewältigen")</f>
        <v/>
      </c>
      <c r="B11" s="33"/>
      <c r="C11" s="21"/>
      <c r="D11" s="45"/>
      <c r="E11" s="45"/>
      <c r="F11" s="45"/>
      <c r="G11" s="45"/>
      <c r="H11" s="45"/>
      <c r="I11" s="45"/>
      <c r="J11" s="45"/>
      <c r="K11" s="67"/>
      <c r="L11" s="77"/>
    </row>
    <row r="12" spans="1:12" x14ac:dyDescent="0.2">
      <c r="A12" s="24" t="str">
        <f>IF(OR(B1="",B2=""),"","Einzelhandelsprozesse")</f>
        <v/>
      </c>
      <c r="B12" s="34"/>
      <c r="C12" s="26"/>
      <c r="D12" s="27"/>
      <c r="E12" s="28"/>
      <c r="F12" s="28"/>
      <c r="G12" s="28"/>
      <c r="H12" s="28"/>
      <c r="I12" s="28"/>
      <c r="J12" s="29"/>
      <c r="K12" s="18" t="str">
        <f>IF(COUNT(C13:J21)=0,"-",(SUM(C13:C21)*2+SUM(D13:J21))/(COUNT(C13:C21)*2+COUNT(D13:J21)))</f>
        <v>-</v>
      </c>
      <c r="L12" s="31" t="str">
        <f>IF(K12="-","-",INT(K12+0.49))</f>
        <v>-</v>
      </c>
    </row>
    <row r="13" spans="1:12" x14ac:dyDescent="0.2">
      <c r="A13" s="35" t="str">
        <f>IF(OR(B1="",B2=""),"","     LF 1 - Das EH-Unternehmen repräsentieren")</f>
        <v/>
      </c>
      <c r="B13" s="30"/>
      <c r="C13" s="11"/>
      <c r="D13" s="12"/>
      <c r="E13" s="12"/>
      <c r="F13" s="12"/>
      <c r="G13" s="12"/>
      <c r="H13" s="12"/>
      <c r="I13" s="12"/>
      <c r="J13" s="12"/>
      <c r="K13" s="67"/>
      <c r="L13" s="77"/>
    </row>
    <row r="14" spans="1:12" x14ac:dyDescent="0.2">
      <c r="A14" s="35" t="str">
        <f>IF(OR(B1="",B2=""),"","     LF 5 - Werben und den Verkauf fördern")</f>
        <v/>
      </c>
      <c r="B14" s="30"/>
      <c r="C14" s="11"/>
      <c r="D14" s="44"/>
      <c r="E14" s="44"/>
      <c r="F14" s="44"/>
      <c r="G14" s="44"/>
      <c r="H14" s="44"/>
      <c r="I14" s="44"/>
      <c r="J14" s="44"/>
      <c r="K14" s="67"/>
      <c r="L14" s="77"/>
    </row>
    <row r="15" spans="1:12" x14ac:dyDescent="0.2">
      <c r="A15" s="35" t="str">
        <f>IF(OR(B1="",B2=""),"","     LF 6 - Waren beschaffen")</f>
        <v/>
      </c>
      <c r="B15" s="30"/>
      <c r="C15" s="11"/>
      <c r="D15" s="44"/>
      <c r="E15" s="44"/>
      <c r="F15" s="44"/>
      <c r="G15" s="44"/>
      <c r="H15" s="44"/>
      <c r="I15" s="44"/>
      <c r="J15" s="44"/>
      <c r="K15" s="67"/>
      <c r="L15" s="77"/>
    </row>
    <row r="16" spans="1:12" x14ac:dyDescent="0.2">
      <c r="A16" s="35" t="str">
        <f>IF(OR(B1="",B2=""),"","     LF 7 - Waren annehmen, lagern und pflegen")</f>
        <v/>
      </c>
      <c r="B16" s="30"/>
      <c r="C16" s="11"/>
      <c r="D16" s="44"/>
      <c r="E16" s="44"/>
      <c r="F16" s="44"/>
      <c r="G16" s="44"/>
      <c r="H16" s="44"/>
      <c r="I16" s="44"/>
      <c r="J16" s="44"/>
      <c r="K16" s="67"/>
      <c r="L16" s="77"/>
    </row>
    <row r="17" spans="1:12" x14ac:dyDescent="0.2">
      <c r="A17" s="35" t="str">
        <f>IF(OR(B1="",B2=""),"","     LF 9 - Preispolit. Maßnahmen vorbereiten u. durchführen")</f>
        <v/>
      </c>
      <c r="B17" s="30"/>
      <c r="C17" s="46"/>
      <c r="D17" s="44"/>
      <c r="E17" s="44"/>
      <c r="F17" s="44"/>
      <c r="G17" s="44"/>
      <c r="H17" s="44"/>
      <c r="I17" s="44"/>
      <c r="J17" s="44"/>
      <c r="K17" s="67"/>
      <c r="L17" s="77"/>
    </row>
    <row r="18" spans="1:12" x14ac:dyDescent="0.2">
      <c r="A18" s="35" t="str">
        <f>IF(OR(B1="",B2=""),"","     LF 12 - Mit Marketingkonzepten Kunden gewinnen u. binden")</f>
        <v/>
      </c>
      <c r="B18" s="30"/>
      <c r="C18" s="46"/>
      <c r="D18" s="44"/>
      <c r="E18" s="44"/>
      <c r="F18" s="44"/>
      <c r="G18" s="44"/>
      <c r="H18" s="44"/>
      <c r="I18" s="44"/>
      <c r="J18" s="44"/>
      <c r="K18" s="67"/>
      <c r="L18" s="77"/>
    </row>
    <row r="19" spans="1:12" x14ac:dyDescent="0.2">
      <c r="A19" s="35" t="str">
        <f>IF(OR(B1="",B2=""),"","     LF 13 - Personaleinsatz planen und Mitarbeiter führen")</f>
        <v/>
      </c>
      <c r="B19" s="30"/>
      <c r="C19" s="46"/>
      <c r="D19" s="44"/>
      <c r="E19" s="44"/>
      <c r="F19" s="44"/>
      <c r="G19" s="44"/>
      <c r="H19" s="44"/>
      <c r="I19" s="44"/>
      <c r="J19" s="44"/>
      <c r="K19" s="67"/>
      <c r="L19" s="77"/>
    </row>
    <row r="20" spans="1:12" x14ac:dyDescent="0.2">
      <c r="A20" s="35" t="str">
        <f>IF(OR(B1="",B2=""),"","     LF 14 - Ein Einzelhandelsunternehmen leiten u. entwickeln")</f>
        <v/>
      </c>
      <c r="B20" s="30"/>
      <c r="C20" s="46"/>
      <c r="D20" s="44"/>
      <c r="E20" s="44"/>
      <c r="F20" s="44"/>
      <c r="G20" s="44"/>
      <c r="H20" s="44"/>
      <c r="I20" s="44"/>
      <c r="J20" s="44"/>
      <c r="K20" s="67"/>
      <c r="L20" s="77"/>
    </row>
    <row r="21" spans="1:12" x14ac:dyDescent="0.2">
      <c r="A21" s="32" t="str">
        <f>IF(OR(B1="",B2=""),"",IF(B2="2NSN40","     ---",IF(B2="1NSN40","     ---","     EDV")))</f>
        <v/>
      </c>
      <c r="B21" s="33"/>
      <c r="C21" s="21"/>
      <c r="D21" s="45"/>
      <c r="E21" s="45"/>
      <c r="F21" s="45"/>
      <c r="G21" s="45"/>
      <c r="H21" s="45"/>
      <c r="I21" s="45"/>
      <c r="J21" s="45"/>
      <c r="K21" s="67"/>
      <c r="L21" s="77"/>
    </row>
    <row r="22" spans="1:12" x14ac:dyDescent="0.2">
      <c r="A22" s="78" t="str">
        <f>IF(OR(B1="",B2=""),"","Kaufm. Steuerung und Kontrolle")</f>
        <v/>
      </c>
      <c r="B22" s="79"/>
      <c r="C22" s="26"/>
      <c r="D22" s="27"/>
      <c r="E22" s="28"/>
      <c r="F22" s="28"/>
      <c r="G22" s="28"/>
      <c r="H22" s="28"/>
      <c r="I22" s="28"/>
      <c r="J22" s="29"/>
      <c r="K22" s="18" t="str">
        <f>IF(COUNT(C23:J25)=0,"-",(SUM(C23:C25)*2+SUM(D23:J25))/(COUNT(C23:C25)*2+COUNT(D23:J25)))</f>
        <v>-</v>
      </c>
      <c r="L22" s="31" t="str">
        <f>IF(K22="-","-",INT(K22+0.49))</f>
        <v>-</v>
      </c>
    </row>
    <row r="23" spans="1:12" x14ac:dyDescent="0.2">
      <c r="A23" s="35" t="str">
        <f>IF(OR(B1="",B2=""),"","     LF 3 - Kunden im Servicebereich Kasse betreuen (incl. Rechnen)")</f>
        <v/>
      </c>
      <c r="B23" s="36"/>
      <c r="C23" s="11"/>
      <c r="D23" s="44"/>
      <c r="E23" s="44"/>
      <c r="F23" s="44"/>
      <c r="G23" s="44"/>
      <c r="H23" s="44"/>
      <c r="I23" s="44"/>
      <c r="J23" s="44"/>
      <c r="K23" s="67"/>
      <c r="L23" s="68"/>
    </row>
    <row r="24" spans="1:12" x14ac:dyDescent="0.2">
      <c r="A24" s="35" t="str">
        <f>IF(OR(B1="",B2=""),"","     LF 8 - Geschäftsprozesse erfassen und kontrollieren")</f>
        <v/>
      </c>
      <c r="B24" s="36"/>
      <c r="C24" s="11"/>
      <c r="D24" s="44"/>
      <c r="E24" s="44"/>
      <c r="F24" s="44"/>
      <c r="G24" s="44"/>
      <c r="H24" s="44"/>
      <c r="I24" s="44"/>
      <c r="J24" s="44"/>
      <c r="K24" s="67"/>
      <c r="L24" s="69"/>
    </row>
    <row r="25" spans="1:12" x14ac:dyDescent="0.2">
      <c r="A25" s="35" t="str">
        <f>IF(OR(B1="",B2=""),"","     LF 11 - Geschäftsprozesse erfolgsorientiert steuern")</f>
        <v/>
      </c>
      <c r="B25" s="36"/>
      <c r="C25" s="11"/>
      <c r="D25" s="44"/>
      <c r="E25" s="44"/>
      <c r="F25" s="44"/>
      <c r="G25" s="44"/>
      <c r="H25" s="44"/>
      <c r="I25" s="44"/>
      <c r="J25" s="44"/>
      <c r="K25" s="67"/>
      <c r="L25" s="70"/>
    </row>
    <row r="26" spans="1:12" ht="13.5" thickBot="1" x14ac:dyDescent="0.25">
      <c r="A26" s="80" t="str">
        <f>IF(OR(B1="",B2=""),"","Englisch")</f>
        <v/>
      </c>
      <c r="B26" s="81"/>
      <c r="C26" s="47"/>
      <c r="D26" s="48"/>
      <c r="E26" s="48"/>
      <c r="F26" s="48"/>
      <c r="G26" s="48"/>
      <c r="H26" s="48"/>
      <c r="I26" s="48"/>
      <c r="J26" s="48"/>
      <c r="K26" s="37" t="str">
        <f>IF(COUNT(C26:J26)=0,"-",(SUM(C26)*2+SUM(D26:J26))/(COUNT(C26)*2+COUNT(D26:J26)))</f>
        <v>-</v>
      </c>
      <c r="L26" s="38" t="str">
        <f>IF(K26="-","-",INT(K26+0.49))</f>
        <v>-</v>
      </c>
    </row>
    <row r="28" spans="1:12" x14ac:dyDescent="0.2">
      <c r="E28" s="40" t="s">
        <v>6</v>
      </c>
      <c r="H28" s="40"/>
      <c r="I28" s="40"/>
      <c r="J28" s="40"/>
      <c r="L28" s="41" t="str">
        <f>IF(ISERROR(AVERAGE(L5:L8,L12,L22,L26)),"-",AVERAGE(L5:L8,L12,L22,L26))</f>
        <v>-</v>
      </c>
    </row>
    <row r="29" spans="1:12" x14ac:dyDescent="0.2">
      <c r="A29" s="39" t="s">
        <v>7</v>
      </c>
      <c r="E29" s="40" t="s">
        <v>8</v>
      </c>
      <c r="G29" s="40"/>
      <c r="H29" s="40"/>
      <c r="I29" s="40"/>
      <c r="J29" s="40"/>
      <c r="L29" s="41" t="str">
        <f>IF(ISERROR(AVERAGE(L7,L8,L12,L22)),"-",AVERAGE(L7,L8,L12,L22))</f>
        <v>-</v>
      </c>
    </row>
    <row r="30" spans="1:12" ht="39.75" customHeight="1" x14ac:dyDescent="0.2">
      <c r="A30" s="76" t="s">
        <v>12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ht="13.5" customHeight="1" x14ac:dyDescent="0.2">
      <c r="A31" s="71" t="s">
        <v>13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ht="16.5" customHeight="1" x14ac:dyDescent="0.2">
      <c r="A32" s="71" t="s">
        <v>11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61"/>
    </row>
    <row r="33" spans="1:12" ht="12.75" customHeight="1" x14ac:dyDescent="0.2">
      <c r="A33" s="57"/>
      <c r="B33" s="58"/>
      <c r="C33" s="75"/>
      <c r="D33" s="75"/>
      <c r="E33" s="75"/>
      <c r="F33" s="75"/>
      <c r="G33" s="75"/>
      <c r="H33" s="75"/>
      <c r="I33" s="73"/>
      <c r="J33" s="73"/>
      <c r="K33" s="65"/>
      <c r="L33" s="65"/>
    </row>
    <row r="34" spans="1:12" ht="24" customHeight="1" x14ac:dyDescent="0.2">
      <c r="A34" s="65" t="s">
        <v>14</v>
      </c>
      <c r="B34" s="65"/>
      <c r="C34" s="59"/>
      <c r="D34" s="59"/>
      <c r="E34" s="59"/>
      <c r="F34" s="75"/>
      <c r="G34" s="75"/>
      <c r="H34" s="75"/>
      <c r="I34" s="74"/>
      <c r="J34" s="74"/>
      <c r="K34" s="65"/>
      <c r="L34" s="65"/>
    </row>
    <row r="35" spans="1:12" ht="13.5" customHeight="1" x14ac:dyDescent="0.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1:12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</row>
    <row r="39" spans="1:12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</row>
    <row r="40" spans="1:12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</row>
    <row r="41" spans="1:12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</row>
    <row r="42" spans="1:12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24" customHeight="1" x14ac:dyDescent="0.2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1:12" ht="18" customHeight="1" x14ac:dyDescent="0.2">
      <c r="A45" s="60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2" x14ac:dyDescent="0.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1:12" x14ac:dyDescent="0.2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 x14ac:dyDescent="0.2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</row>
    <row r="49" spans="1:12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 x14ac:dyDescent="0.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</row>
    <row r="51" spans="1:12" x14ac:dyDescent="0.2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x14ac:dyDescent="0.2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2" x14ac:dyDescent="0.2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</row>
    <row r="56" spans="1:12" x14ac:dyDescent="0.2">
      <c r="A56" s="42"/>
      <c r="B56" s="43"/>
    </row>
  </sheetData>
  <sheetProtection sheet="1" objects="1" scenarios="1"/>
  <mergeCells count="23">
    <mergeCell ref="A26:B26"/>
    <mergeCell ref="A5:B5"/>
    <mergeCell ref="A32:K32"/>
    <mergeCell ref="I34:J34"/>
    <mergeCell ref="F34:H34"/>
    <mergeCell ref="A34:B34"/>
    <mergeCell ref="A30:L30"/>
    <mergeCell ref="K9:K11"/>
    <mergeCell ref="L9:L11"/>
    <mergeCell ref="K13:K21"/>
    <mergeCell ref="L13:L21"/>
    <mergeCell ref="C33:H33"/>
    <mergeCell ref="A22:B22"/>
    <mergeCell ref="A46:L53"/>
    <mergeCell ref="A35:L35"/>
    <mergeCell ref="K34:L34"/>
    <mergeCell ref="A43:L43"/>
    <mergeCell ref="K23:K25"/>
    <mergeCell ref="L23:L25"/>
    <mergeCell ref="A31:L31"/>
    <mergeCell ref="A36:L41"/>
    <mergeCell ref="K33:L33"/>
    <mergeCell ref="I33:J33"/>
  </mergeCells>
  <phoneticPr fontId="0" type="noConversion"/>
  <conditionalFormatting sqref="E3:L3 G2:L2">
    <cfRule type="cellIs" dxfId="6" priority="1" stopIfTrue="1" operator="between">
      <formula>"s"</formula>
      <formula>"ss"</formula>
    </cfRule>
    <cfRule type="cellIs" dxfId="5" priority="2" stopIfTrue="1" operator="between">
      <formula>"u"</formula>
      <formula>"uu"</formula>
    </cfRule>
  </conditionalFormatting>
  <conditionalFormatting sqref="C3 E2">
    <cfRule type="cellIs" dxfId="4" priority="3" stopIfTrue="1" operator="greaterThan">
      <formula>0</formula>
    </cfRule>
  </conditionalFormatting>
  <conditionalFormatting sqref="D3 F2">
    <cfRule type="cellIs" dxfId="3" priority="4" stopIfTrue="1" operator="greaterThan">
      <formula>0.166666666666667</formula>
    </cfRule>
    <cfRule type="cellIs" dxfId="2" priority="5" stopIfTrue="1" operator="greaterThan">
      <formula>0.333333333333333</formula>
    </cfRule>
  </conditionalFormatting>
  <conditionalFormatting sqref="D2">
    <cfRule type="cellIs" dxfId="1" priority="6" stopIfTrue="1" operator="greaterThan">
      <formula>0</formula>
    </cfRule>
  </conditionalFormatting>
  <conditionalFormatting sqref="A36:L41">
    <cfRule type="cellIs" dxfId="0" priority="7" stopIfTrue="1" operator="equal">
      <formula>0</formula>
    </cfRule>
  </conditionalFormatting>
  <dataValidations xWindow="126" yWindow="458" count="3">
    <dataValidation type="whole" allowBlank="1" showInputMessage="1" showErrorMessage="1" errorTitle="Fehler" error="Nur ganze Zahlen zwischen 1 und 6 eingeben!" sqref="C5:C7 C9:C11 C13:C21 C23:C26 D5:J7 D9:J11 D13:J21 D23:J26">
      <formula1>1</formula1>
      <formula2>6</formula2>
    </dataValidation>
    <dataValidation type="whole" operator="equal" allowBlank="1" showInputMessage="1" showErrorMessage="1" errorTitle="Bitte hier nichts eingeben!" error="Eingaben bitte nur in den Blättern &quot;Fehlzeiten&quot; und &quot;Noteneingabe&quot; machen." promptTitle="Bitte hier nichts eingeben!" prompt="Eingaben bitte nur in den Blättern &quot;Fehlzeiten&quot; und &quot;Noteneingabe&quot; machen." sqref="C4:J4">
      <formula1>999</formula1>
    </dataValidation>
    <dataValidation allowBlank="1" showInputMessage="1" showErrorMessage="1" errorTitle="Fehler" error="Nur ganze Zahlen zwischen 1 und 6 eingeben!" sqref="A56:B56 A27:A46 L35:L45 L27:L33 I35:J45 I33:J33 B33 B35:B45 C33:C45 D27:H31 D34:H45 C27:C31 B27:B31 I27:J31 K27:K31 K33:K45"/>
  </dataValidations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Noten Verkürzerklassen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 Wimmer</dc:creator>
  <cp:lastModifiedBy>Nickl, Jörg</cp:lastModifiedBy>
  <cp:lastPrinted>2007-09-16T17:23:01Z</cp:lastPrinted>
  <dcterms:created xsi:type="dcterms:W3CDTF">2007-09-16T17:20:46Z</dcterms:created>
  <dcterms:modified xsi:type="dcterms:W3CDTF">2018-11-20T13:26:09Z</dcterms:modified>
</cp:coreProperties>
</file>